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6090" tabRatio="601" firstSheet="1" activeTab="1"/>
  </bookViews>
  <sheets>
    <sheet name="Cac chi tieu co ban 05" sheetId="1" r:id="rId1"/>
    <sheet name="TK tai san,KQKD2005" sheetId="2" r:id="rId2"/>
    <sheet name="TKTS,KQKD QI-06" sheetId="3" r:id="rId3"/>
  </sheets>
  <definedNames/>
  <calcPr fullCalcOnLoad="1"/>
</workbook>
</file>

<file path=xl/sharedStrings.xml><?xml version="1.0" encoding="utf-8"?>
<sst xmlns="http://schemas.openxmlformats.org/spreadsheetml/2006/main" count="169" uniqueCount="90">
  <si>
    <t xml:space="preserve"> </t>
  </si>
  <si>
    <t>STT</t>
  </si>
  <si>
    <t>Néi dung</t>
  </si>
  <si>
    <t>§¬n vÞ : VN§</t>
  </si>
  <si>
    <t>N¨m 2005</t>
  </si>
  <si>
    <t>ChØ tiªu</t>
  </si>
  <si>
    <t>Tæng nguån vèn</t>
  </si>
  <si>
    <t>31/12/2005</t>
  </si>
  <si>
    <t>N¨m 2004</t>
  </si>
  <si>
    <t xml:space="preserve">     - Nguyªn gi¸ TSC§ h÷u h×nh</t>
  </si>
  <si>
    <t xml:space="preserve">     - Gi¸ trÞ hao mßn luü kÕ TSC§ h÷u h×nh (*)</t>
  </si>
  <si>
    <t xml:space="preserve">     - Nguyªn gi¸ TCS§ v« h×nh</t>
  </si>
  <si>
    <t xml:space="preserve">     - Gi¸ trÞ hao mßn luü kÕ  TSC§ v« h×nh(*)</t>
  </si>
  <si>
    <t>I</t>
  </si>
  <si>
    <t>Tµi s¶n l­­ ®éng kh¸c</t>
  </si>
  <si>
    <t>TiÒn và tương đ­¬ng tiÒn</t>
  </si>
  <si>
    <t>C¸c kho¶n ®Çu t­ tµi chÝnh ng¾n h¹n</t>
  </si>
  <si>
    <t>C¸c kho¶n ph¶i thu</t>
  </si>
  <si>
    <t>C¸c kho¶n ®Çu t­ tµi chÝnh dµi h¹n</t>
  </si>
  <si>
    <t>ChÝ phÝ x©y dùng c¬ b¶n dë dang</t>
  </si>
  <si>
    <t>Tæng tµi s¶n</t>
  </si>
  <si>
    <t xml:space="preserve"> Tµi s¶n ng¾n h¹n</t>
  </si>
  <si>
    <t xml:space="preserve"> Nî ph¶i tr¶</t>
  </si>
  <si>
    <t>Tµi s¶n dµi h¹n</t>
  </si>
  <si>
    <t>II</t>
  </si>
  <si>
    <t>Nî ng¾n h¹n</t>
  </si>
  <si>
    <t>Dù phßng nghiÖp vô</t>
  </si>
  <si>
    <t>III</t>
  </si>
  <si>
    <t>IV</t>
  </si>
  <si>
    <t>V</t>
  </si>
  <si>
    <t>Nguån vèn vµ quÜ</t>
  </si>
  <si>
    <t>Vèn chñ së h÷u</t>
  </si>
  <si>
    <t>VI</t>
  </si>
  <si>
    <r>
      <t>Nî kh¸c</t>
    </r>
    <r>
      <rPr>
        <i/>
        <sz val="11"/>
        <rFont val=".VnTime"/>
        <family val="2"/>
      </rPr>
      <t>(QuÜ dù phßng trî cÊp mÊt viÖc)</t>
    </r>
  </si>
  <si>
    <t xml:space="preserve">  - Nguån vèn kinh doanh</t>
  </si>
  <si>
    <t xml:space="preserve">  - C¸c quÜ</t>
  </si>
  <si>
    <t xml:space="preserve">  - Lîi nhuËn ch­a ph©n phèi</t>
  </si>
  <si>
    <t>Doanh thu ho¹t ®éng kinh doanh b¶o hiÓm</t>
  </si>
  <si>
    <t>C¸c kho¶n gi¶m trõ</t>
  </si>
  <si>
    <t>Doanh thu thuÇn ho¹t ®éng kinh doanh b¶o hiÓm</t>
  </si>
  <si>
    <t>Chi trùc tiÕp kinh doanh b¶o hiÓm</t>
  </si>
  <si>
    <t>Lîi nhuËn gép tõ ho¹t ®éng kinh doanh b¶o hiÓm</t>
  </si>
  <si>
    <t>Doanh thu ho¹t ®éng ®Çu t­ tµi chÝnh</t>
  </si>
  <si>
    <t>Chi phÝ ho¹t ®éng ®Çu t­ tµI chÝnh</t>
  </si>
  <si>
    <t>Lîi nhuËn ho¹t ®éng ®Çu t­ tµI chÝnh</t>
  </si>
  <si>
    <t xml:space="preserve">  - Lîi nhuËn tõ chªnh lÖch tû gi¸</t>
  </si>
  <si>
    <t>Chi phÝ qu¶n lý doanh nghiÖp</t>
  </si>
  <si>
    <t>Doanh thu kh¸c</t>
  </si>
  <si>
    <t>Chi phÝ kh¸c</t>
  </si>
  <si>
    <t>Lîi nhuËn kh¸c</t>
  </si>
  <si>
    <t>Lîi nhuËn tr­íc thuÕ</t>
  </si>
  <si>
    <t>Lîi nhuËn sau thuÕ</t>
  </si>
  <si>
    <t>Thu nhËp trªn mçi cæ phiÕu</t>
  </si>
  <si>
    <t>Cæ tøc trªn mçi cæ phiÕu</t>
  </si>
  <si>
    <t>§¬n vÞ: VN§</t>
  </si>
  <si>
    <t>b¸o c¸o tµi chÝnh tãm t¾t n¨m 2005</t>
  </si>
  <si>
    <t>§¬n vÞ tÝnh</t>
  </si>
  <si>
    <t>Kú tr­íc</t>
  </si>
  <si>
    <t>Kú b¸o c¸o</t>
  </si>
  <si>
    <t>C¬ cÊu nguån vèn</t>
  </si>
  <si>
    <t>- Nguån vèn chñ së h÷u/Tæng nguån vèn</t>
  </si>
  <si>
    <t>Kh¶ n¨ng thanh to¸n</t>
  </si>
  <si>
    <t>- Kh¶ n¨ng thanh to¸n nhanh</t>
  </si>
  <si>
    <t>- Kh¶ n¨ng thanh to¸n hiÖn hµnh</t>
  </si>
  <si>
    <t>Tû suÊt lîi nhuËn</t>
  </si>
  <si>
    <t>- Tû suÊt lîi nhuËn sau thuÕ/Doanh thu thuÇn</t>
  </si>
  <si>
    <t>- Tû suÊt lîi nhuËn sau thuÕ/Nguån vèn chñ së h÷u</t>
  </si>
  <si>
    <t>C¬ cÊu tµi s¶n</t>
  </si>
  <si>
    <t>- Tµi s¶n cè ®Þnh/Tæng tµi s¶n</t>
  </si>
  <si>
    <t>- Tµi s¶n l­u ®éng/Tæng tµi s¶n</t>
  </si>
  <si>
    <t>- Nî ph¶i tr¶/Tæng nguån vèn</t>
  </si>
  <si>
    <t>- Tû suÊt lîi nhuËn tr­íc thuÕ/ Tæng tµi s¶n</t>
  </si>
  <si>
    <t>%</t>
  </si>
  <si>
    <t>lÇn</t>
  </si>
  <si>
    <t>Tæng Gi¸m ®èc</t>
  </si>
  <si>
    <t xml:space="preserve">Ngµy     th¸ng  04  n¨m 2006  </t>
  </si>
  <si>
    <t>ThuÕ thu nhËp ph¶i nép</t>
  </si>
  <si>
    <t xml:space="preserve"> II. B¸o c¸o kÕt qu¶ ho¹t ®éng s¶n xuÊt kinh doanh</t>
  </si>
  <si>
    <t>MÉu CBTT- 03</t>
  </si>
  <si>
    <t xml:space="preserve"> I. B¶ng c©n ®èi  kÕ to¸n </t>
  </si>
  <si>
    <t>( Ban hµnh kÌm theo Th«ng t­ sè 57/2004/TT-BTC ngµy 17/6/2004 cña Bé Tµi chÝnh h­íng dÉn vÒ viÖc C«ng bè th«ng tin trªn thÞ tr­êng chøng kho¸n)</t>
  </si>
  <si>
    <t>Tµi s¶n cè ®Þnh</t>
  </si>
  <si>
    <r>
      <t xml:space="preserve">Tµi s¶n dµi h¹n kh¸c </t>
    </r>
    <r>
      <rPr>
        <i/>
        <sz val="11"/>
        <rFont val=".VnTime"/>
        <family val="2"/>
      </rPr>
      <t>(Ký quü b¶o hiÓm)</t>
    </r>
  </si>
  <si>
    <t>Nî dµi h¹n</t>
  </si>
  <si>
    <t>Hµ Néi, ngµy      th¸ng 4 n¨m 2006</t>
  </si>
  <si>
    <t>(§· ®­îc kiÓm to¸n bëi c«ng ty kiÓm to¸n VACO)</t>
  </si>
  <si>
    <t>31/3/2006</t>
  </si>
  <si>
    <t>QuÝ I n¨m 2006</t>
  </si>
  <si>
    <t>b¸o c¸o tµi chÝnh tãm t¾t QuÝ I / 2006</t>
  </si>
  <si>
    <t xml:space="preserve"> C¸c chØ tiªu tµi chÝnh c¬ b¶n 2005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</si>
</sst>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"/>
    <numFmt numFmtId="185" formatCode="_(* #,##0.0_);_(* \(#,##0.0\);_(* &quot;-&quot;?_);_(@_)"/>
    <numFmt numFmtId="186" formatCode="#,##0\);\(#,##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20">
    <font>
      <sz val="12"/>
      <name val=".VnTime"/>
      <family val="0"/>
    </font>
    <font>
      <b/>
      <sz val="12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1"/>
      <name val=".VnTimeH"/>
      <family val="2"/>
    </font>
    <font>
      <sz val="11"/>
      <name val=".VnTimeH"/>
      <family val="2"/>
    </font>
    <font>
      <sz val="10"/>
      <name val="Arial"/>
      <family val="0"/>
    </font>
    <font>
      <b/>
      <sz val="14"/>
      <name val=".VnTimeH"/>
      <family val="2"/>
    </font>
    <font>
      <b/>
      <sz val="13"/>
      <name val=".VnTime"/>
      <family val="2"/>
    </font>
    <font>
      <b/>
      <sz val="13"/>
      <name val=".VnTimeH"/>
      <family val="2"/>
    </font>
    <font>
      <sz val="8"/>
      <name val=".VnTime"/>
      <family val="0"/>
    </font>
    <font>
      <sz val="13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i/>
      <sz val="13"/>
      <name val=".VnTime"/>
      <family val="2"/>
    </font>
    <font>
      <b/>
      <sz val="14"/>
      <name val=".VnTime"/>
      <family val="2"/>
    </font>
    <font>
      <b/>
      <sz val="12"/>
      <color indexed="10"/>
      <name val=".VnTim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1" fontId="3" fillId="0" borderId="1" xfId="16" applyFont="1" applyBorder="1" applyAlignment="1">
      <alignment/>
    </xf>
    <xf numFmtId="0" fontId="0" fillId="0" borderId="0" xfId="0" applyBorder="1" applyAlignment="1">
      <alignment/>
    </xf>
    <xf numFmtId="0" fontId="7" fillId="0" borderId="3" xfId="21" applyFont="1" applyBorder="1" applyAlignment="1">
      <alignment horizontal="center" wrapText="1"/>
      <protection/>
    </xf>
    <xf numFmtId="14" fontId="2" fillId="0" borderId="3" xfId="21" applyNumberFormat="1" applyFont="1" applyBorder="1" applyAlignment="1">
      <alignment horizontal="center"/>
      <protection/>
    </xf>
    <xf numFmtId="0" fontId="3" fillId="0" borderId="1" xfId="21" applyFont="1" applyBorder="1" applyAlignment="1">
      <alignment wrapText="1"/>
      <protection/>
    </xf>
    <xf numFmtId="3" fontId="3" fillId="0" borderId="1" xfId="21" applyNumberFormat="1" applyFont="1" applyBorder="1">
      <alignment/>
      <protection/>
    </xf>
    <xf numFmtId="3" fontId="2" fillId="0" borderId="1" xfId="21" applyNumberFormat="1" applyFont="1" applyBorder="1">
      <alignment/>
      <protection/>
    </xf>
    <xf numFmtId="0" fontId="4" fillId="0" borderId="1" xfId="21" applyFont="1" applyBorder="1" applyAlignment="1" quotePrefix="1">
      <alignment wrapText="1"/>
      <protection/>
    </xf>
    <xf numFmtId="0" fontId="4" fillId="0" borderId="1" xfId="21" applyFont="1" applyBorder="1" applyAlignment="1">
      <alignment wrapText="1"/>
      <protection/>
    </xf>
    <xf numFmtId="14" fontId="2" fillId="0" borderId="3" xfId="21" applyNumberFormat="1" applyFont="1" applyBorder="1" applyAlignment="1" quotePrefix="1">
      <alignment horizontal="center"/>
      <protection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21" applyFont="1" applyBorder="1" applyAlignment="1">
      <alignment horizont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8" fillId="0" borderId="1" xfId="21" applyNumberFormat="1" applyFont="1" applyBorder="1">
      <alignment/>
      <protection/>
    </xf>
    <xf numFmtId="0" fontId="14" fillId="0" borderId="6" xfId="0" applyFont="1" applyBorder="1" applyAlignment="1">
      <alignment/>
    </xf>
    <xf numFmtId="0" fontId="11" fillId="0" borderId="7" xfId="21" applyFont="1" applyBorder="1" applyAlignment="1">
      <alignment horizontal="center" wrapText="1"/>
      <protection/>
    </xf>
    <xf numFmtId="0" fontId="11" fillId="0" borderId="1" xfId="21" applyFont="1" applyBorder="1" applyAlignment="1">
      <alignment horizontal="center" wrapText="1"/>
      <protection/>
    </xf>
    <xf numFmtId="3" fontId="1" fillId="0" borderId="2" xfId="21" applyNumberFormat="1" applyFont="1" applyBorder="1">
      <alignment/>
      <protection/>
    </xf>
    <xf numFmtId="0" fontId="1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5" xfId="0" applyFont="1" applyBorder="1" applyAlignment="1">
      <alignment/>
    </xf>
    <xf numFmtId="3" fontId="5" fillId="0" borderId="1" xfId="21" applyNumberFormat="1" applyFont="1" applyBorder="1">
      <alignment/>
      <protection/>
    </xf>
    <xf numFmtId="3" fontId="1" fillId="0" borderId="1" xfId="21" applyNumberFormat="1" applyFont="1" applyBorder="1">
      <alignment/>
      <protection/>
    </xf>
    <xf numFmtId="3" fontId="1" fillId="0" borderId="7" xfId="21" applyNumberFormat="1" applyFont="1" applyBorder="1">
      <alignment/>
      <protection/>
    </xf>
    <xf numFmtId="0" fontId="1" fillId="0" borderId="0" xfId="0" applyFont="1" applyBorder="1" applyAlignment="1">
      <alignment horizontal="center"/>
    </xf>
    <xf numFmtId="0" fontId="5" fillId="0" borderId="0" xfId="21" applyFont="1" applyBorder="1" applyAlignment="1">
      <alignment horizontal="center" wrapText="1"/>
      <protection/>
    </xf>
    <xf numFmtId="3" fontId="1" fillId="0" borderId="0" xfId="21" applyNumberFormat="1" applyFont="1" applyBorder="1">
      <alignment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1" xfId="21" applyFont="1" applyBorder="1" applyAlignment="1">
      <alignment horizontal="center" wrapText="1"/>
      <protection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21" applyFont="1" applyBorder="1" applyAlignment="1">
      <alignment horizontal="center" wrapText="1"/>
      <protection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1" fillId="0" borderId="4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0" fillId="0" borderId="9" xfId="0" applyBorder="1" applyAlignment="1">
      <alignment/>
    </xf>
    <xf numFmtId="182" fontId="0" fillId="0" borderId="2" xfId="15" applyNumberForma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2" fillId="0" borderId="0" xfId="21" applyFont="1" applyAlignment="1">
      <alignment horizontal="center"/>
      <protection/>
    </xf>
    <xf numFmtId="0" fontId="1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4">
      <selection activeCell="B15" sqref="B15"/>
    </sheetView>
  </sheetViews>
  <sheetFormatPr defaultColWidth="8.796875" defaultRowHeight="15"/>
  <cols>
    <col min="1" max="1" width="7.5" style="0" customWidth="1"/>
    <col min="2" max="2" width="41.8984375" style="0" customWidth="1"/>
    <col min="3" max="3" width="7.59765625" style="0" customWidth="1"/>
    <col min="4" max="4" width="9.59765625" style="0" customWidth="1"/>
    <col min="5" max="5" width="9.09765625" style="0" customWidth="1"/>
  </cols>
  <sheetData>
    <row r="3" spans="1:5" ht="33" customHeight="1">
      <c r="A3" s="73" t="s">
        <v>89</v>
      </c>
      <c r="B3" s="73"/>
      <c r="C3" s="73"/>
      <c r="D3" s="73"/>
      <c r="E3" s="73"/>
    </row>
    <row r="4" ht="21.75" customHeight="1">
      <c r="A4" s="14"/>
    </row>
    <row r="5" spans="1:5" ht="29.25" customHeight="1">
      <c r="A5" s="76" t="s">
        <v>1</v>
      </c>
      <c r="B5" s="76" t="s">
        <v>5</v>
      </c>
      <c r="C5" s="76" t="s">
        <v>56</v>
      </c>
      <c r="D5" s="76" t="s">
        <v>57</v>
      </c>
      <c r="E5" s="76" t="s">
        <v>58</v>
      </c>
    </row>
    <row r="6" spans="1:5" ht="18.75" customHeight="1">
      <c r="A6" s="77"/>
      <c r="B6" s="77"/>
      <c r="C6" s="77"/>
      <c r="D6" s="77"/>
      <c r="E6" s="77"/>
    </row>
    <row r="7" spans="1:5" ht="18.75" customHeight="1">
      <c r="A7" s="19">
        <v>1</v>
      </c>
      <c r="B7" s="58" t="s">
        <v>67</v>
      </c>
      <c r="C7" s="49" t="s">
        <v>72</v>
      </c>
      <c r="D7" s="50"/>
      <c r="E7" s="50"/>
    </row>
    <row r="8" spans="1:5" ht="18.75" customHeight="1">
      <c r="A8" s="36"/>
      <c r="B8" s="56" t="s">
        <v>68</v>
      </c>
      <c r="C8" s="1"/>
      <c r="D8" s="1">
        <v>8.56</v>
      </c>
      <c r="E8" s="59">
        <v>6.81</v>
      </c>
    </row>
    <row r="9" spans="1:5" ht="18.75" customHeight="1">
      <c r="A9" s="36"/>
      <c r="B9" s="56" t="s">
        <v>69</v>
      </c>
      <c r="C9" s="1"/>
      <c r="D9" s="59">
        <v>37.2</v>
      </c>
      <c r="E9" s="59">
        <v>24.85</v>
      </c>
    </row>
    <row r="10" spans="1:5" ht="18.75" customHeight="1">
      <c r="A10" s="16">
        <v>2</v>
      </c>
      <c r="B10" s="54" t="s">
        <v>59</v>
      </c>
      <c r="C10" s="16" t="s">
        <v>72</v>
      </c>
      <c r="D10" s="1"/>
      <c r="E10" s="1"/>
    </row>
    <row r="11" spans="1:5" ht="18.75" customHeight="1">
      <c r="A11" s="36"/>
      <c r="B11" s="56" t="s">
        <v>70</v>
      </c>
      <c r="C11" s="1"/>
      <c r="D11" s="1">
        <v>53.22</v>
      </c>
      <c r="E11" s="1">
        <v>59.55</v>
      </c>
    </row>
    <row r="12" spans="1:5" ht="18.75" customHeight="1">
      <c r="A12" s="36"/>
      <c r="B12" s="56" t="s">
        <v>60</v>
      </c>
      <c r="C12" s="1"/>
      <c r="D12" s="1">
        <v>46.78</v>
      </c>
      <c r="E12" s="1">
        <v>40.45</v>
      </c>
    </row>
    <row r="13" spans="1:5" ht="18.75" customHeight="1">
      <c r="A13" s="16">
        <v>3</v>
      </c>
      <c r="B13" s="54" t="s">
        <v>61</v>
      </c>
      <c r="C13" s="36" t="s">
        <v>73</v>
      </c>
      <c r="D13" s="1"/>
      <c r="E13" s="1"/>
    </row>
    <row r="14" spans="1:5" ht="18.75" customHeight="1">
      <c r="A14" s="36"/>
      <c r="B14" s="56" t="s">
        <v>62</v>
      </c>
      <c r="C14" s="1"/>
      <c r="D14" s="1">
        <v>1.48</v>
      </c>
      <c r="E14" s="1">
        <v>0.73</v>
      </c>
    </row>
    <row r="15" spans="1:5" ht="18.75" customHeight="1">
      <c r="A15" s="36"/>
      <c r="B15" s="56" t="s">
        <v>63</v>
      </c>
      <c r="C15" s="1"/>
      <c r="D15" s="1">
        <v>1.88</v>
      </c>
      <c r="E15" s="1">
        <v>1.68</v>
      </c>
    </row>
    <row r="16" spans="1:5" ht="18.75" customHeight="1">
      <c r="A16" s="16">
        <v>4</v>
      </c>
      <c r="B16" s="54" t="s">
        <v>64</v>
      </c>
      <c r="C16" s="36" t="s">
        <v>72</v>
      </c>
      <c r="D16" s="1"/>
      <c r="E16" s="1"/>
    </row>
    <row r="17" spans="1:5" ht="18.75" customHeight="1">
      <c r="A17" s="36"/>
      <c r="B17" s="56" t="s">
        <v>71</v>
      </c>
      <c r="C17" s="1"/>
      <c r="D17" s="1">
        <v>4.62</v>
      </c>
      <c r="E17" s="59">
        <v>6.4</v>
      </c>
    </row>
    <row r="18" spans="1:5" ht="18.75" customHeight="1">
      <c r="A18" s="36"/>
      <c r="B18" s="56" t="s">
        <v>65</v>
      </c>
      <c r="C18" s="1"/>
      <c r="D18" s="1">
        <v>12.13</v>
      </c>
      <c r="E18" s="1">
        <v>17.05</v>
      </c>
    </row>
    <row r="19" spans="1:5" ht="18.75" customHeight="1">
      <c r="A19" s="3"/>
      <c r="B19" s="57" t="s">
        <v>66</v>
      </c>
      <c r="C19" s="2"/>
      <c r="D19" s="2">
        <v>7.49</v>
      </c>
      <c r="E19" s="2">
        <v>12.09</v>
      </c>
    </row>
    <row r="22" spans="3:5" ht="15.75">
      <c r="C22" s="74" t="s">
        <v>75</v>
      </c>
      <c r="D22" s="74"/>
      <c r="E22" s="74"/>
    </row>
    <row r="23" spans="3:5" ht="20.25" customHeight="1">
      <c r="C23" s="75" t="s">
        <v>74</v>
      </c>
      <c r="D23" s="75"/>
      <c r="E23" s="75"/>
    </row>
  </sheetData>
  <mergeCells count="8">
    <mergeCell ref="A3:E3"/>
    <mergeCell ref="C22:E22"/>
    <mergeCell ref="C23:E23"/>
    <mergeCell ref="A5:A6"/>
    <mergeCell ref="B5:B6"/>
    <mergeCell ref="C5:C6"/>
    <mergeCell ref="D5:D6"/>
    <mergeCell ref="E5:E6"/>
  </mergeCells>
  <printOptions horizontalCentered="1"/>
  <pageMargins left="0.7" right="0.25" top="0.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tabSelected="1" workbookViewId="0" topLeftCell="A1">
      <selection activeCell="B11" sqref="B11"/>
    </sheetView>
  </sheetViews>
  <sheetFormatPr defaultColWidth="8.796875" defaultRowHeight="15"/>
  <cols>
    <col min="1" max="1" width="9.19921875" style="14" customWidth="1"/>
    <col min="2" max="2" width="46.19921875" style="0" customWidth="1"/>
    <col min="3" max="3" width="21.09765625" style="0" customWidth="1"/>
    <col min="4" max="4" width="22.3984375" style="0" customWidth="1"/>
  </cols>
  <sheetData>
    <row r="1" ht="6" customHeight="1"/>
    <row r="2" spans="1:4" ht="22.5" customHeight="1">
      <c r="A2" s="78" t="s">
        <v>78</v>
      </c>
      <c r="B2" s="79"/>
      <c r="C2" s="79"/>
      <c r="D2" s="79"/>
    </row>
    <row r="3" spans="1:4" ht="15">
      <c r="A3" s="80" t="s">
        <v>80</v>
      </c>
      <c r="B3" s="81"/>
      <c r="C3" s="81"/>
      <c r="D3" s="81"/>
    </row>
    <row r="4" spans="1:4" ht="26.25" customHeight="1">
      <c r="A4" s="81"/>
      <c r="B4" s="81"/>
      <c r="C4" s="81"/>
      <c r="D4" s="81"/>
    </row>
    <row r="5" spans="1:4" ht="21" customHeight="1">
      <c r="A5" s="83" t="s">
        <v>55</v>
      </c>
      <c r="B5" s="84"/>
      <c r="C5" s="84"/>
      <c r="D5" s="84"/>
    </row>
    <row r="6" spans="1:4" ht="15.75" customHeight="1">
      <c r="A6" s="85" t="s">
        <v>85</v>
      </c>
      <c r="B6" s="86"/>
      <c r="C6" s="86"/>
      <c r="D6" s="86"/>
    </row>
    <row r="7" spans="1:4" ht="21" customHeight="1">
      <c r="A7" s="87" t="s">
        <v>79</v>
      </c>
      <c r="B7" s="88"/>
      <c r="C7" s="88"/>
      <c r="D7" s="88"/>
    </row>
    <row r="8" spans="2:4" ht="14.25" customHeight="1">
      <c r="B8" s="22"/>
      <c r="C8" s="22"/>
      <c r="D8" s="52" t="s">
        <v>54</v>
      </c>
    </row>
    <row r="9" spans="1:6" s="24" customFormat="1" ht="25.5" customHeight="1">
      <c r="A9" s="15" t="s">
        <v>1</v>
      </c>
      <c r="B9" s="6" t="s">
        <v>2</v>
      </c>
      <c r="C9" s="7">
        <v>38353</v>
      </c>
      <c r="D9" s="13" t="s">
        <v>7</v>
      </c>
      <c r="E9" s="60"/>
      <c r="F9" s="23"/>
    </row>
    <row r="10" spans="1:7" s="24" customFormat="1" ht="18" customHeight="1">
      <c r="A10" s="35" t="s">
        <v>13</v>
      </c>
      <c r="B10" s="32" t="s">
        <v>21</v>
      </c>
      <c r="C10" s="43">
        <f>SUM(C11:C14)</f>
        <v>459697933537</v>
      </c>
      <c r="D10" s="43">
        <f>SUM(D11:D14)</f>
        <v>393630410761</v>
      </c>
      <c r="E10" s="60"/>
      <c r="F10" s="23"/>
      <c r="G10" s="31"/>
    </row>
    <row r="11" spans="1:6" s="24" customFormat="1" ht="18.75" customHeight="1">
      <c r="A11" s="36">
        <v>1</v>
      </c>
      <c r="B11" s="8" t="s">
        <v>15</v>
      </c>
      <c r="C11" s="9">
        <v>140818080021</v>
      </c>
      <c r="D11" s="9">
        <v>55900225791</v>
      </c>
      <c r="E11" s="60"/>
      <c r="F11" s="23"/>
    </row>
    <row r="12" spans="1:6" s="24" customFormat="1" ht="18" customHeight="1">
      <c r="A12" s="36">
        <v>2</v>
      </c>
      <c r="B12" s="8" t="s">
        <v>16</v>
      </c>
      <c r="C12" s="9">
        <v>185217000000</v>
      </c>
      <c r="D12" s="9">
        <v>175534400000</v>
      </c>
      <c r="E12" s="60"/>
      <c r="F12" s="23"/>
    </row>
    <row r="13" spans="1:6" s="24" customFormat="1" ht="17.25" customHeight="1">
      <c r="A13" s="36">
        <v>3</v>
      </c>
      <c r="B13" s="8" t="s">
        <v>17</v>
      </c>
      <c r="C13" s="9">
        <v>133622657074</v>
      </c>
      <c r="D13" s="9">
        <v>162151410421</v>
      </c>
      <c r="E13" s="60"/>
      <c r="F13" s="23"/>
    </row>
    <row r="14" spans="1:6" s="24" customFormat="1" ht="17.25" customHeight="1">
      <c r="A14" s="36">
        <v>4</v>
      </c>
      <c r="B14" s="8" t="s">
        <v>14</v>
      </c>
      <c r="C14" s="9">
        <v>40196442</v>
      </c>
      <c r="D14" s="9">
        <v>44374549</v>
      </c>
      <c r="E14" s="60"/>
      <c r="F14" s="23"/>
    </row>
    <row r="15" spans="1:6" s="24" customFormat="1" ht="17.25" customHeight="1">
      <c r="A15" s="37" t="s">
        <v>24</v>
      </c>
      <c r="B15" s="33" t="s">
        <v>23</v>
      </c>
      <c r="C15" s="42">
        <f>C16+C21+C22+C23</f>
        <v>278195245516</v>
      </c>
      <c r="D15" s="42">
        <f>D16+D21+D22+D23</f>
        <v>483905028955</v>
      </c>
      <c r="E15" s="60"/>
      <c r="F15" s="23"/>
    </row>
    <row r="16" spans="1:6" s="24" customFormat="1" ht="17.25" customHeight="1">
      <c r="A16" s="36">
        <v>1</v>
      </c>
      <c r="B16" s="8" t="s">
        <v>81</v>
      </c>
      <c r="C16" s="9">
        <f>SUM(C17:C20)</f>
        <v>63130887813</v>
      </c>
      <c r="D16" s="9">
        <f>SUM(D17:D20)</f>
        <v>59773673727</v>
      </c>
      <c r="E16" s="60"/>
      <c r="F16" s="23"/>
    </row>
    <row r="17" spans="1:6" s="24" customFormat="1" ht="15.75">
      <c r="A17" s="36"/>
      <c r="B17" s="11" t="s">
        <v>9</v>
      </c>
      <c r="C17" s="30">
        <v>51573976842</v>
      </c>
      <c r="D17" s="30">
        <v>51603309842</v>
      </c>
      <c r="E17" s="60"/>
      <c r="F17" s="23"/>
    </row>
    <row r="18" spans="1:6" s="24" customFormat="1" ht="17.25" customHeight="1">
      <c r="A18" s="36"/>
      <c r="B18" s="11" t="s">
        <v>10</v>
      </c>
      <c r="C18" s="9">
        <v>-7963384992</v>
      </c>
      <c r="D18" s="9">
        <v>-10373917280</v>
      </c>
      <c r="E18" s="60"/>
      <c r="F18" s="23"/>
    </row>
    <row r="19" spans="1:6" s="26" customFormat="1" ht="17.25" customHeight="1">
      <c r="A19" s="16"/>
      <c r="B19" s="11" t="s">
        <v>11</v>
      </c>
      <c r="C19" s="9">
        <v>19520295963</v>
      </c>
      <c r="D19" s="9">
        <v>19520295963</v>
      </c>
      <c r="E19" s="61"/>
      <c r="F19" s="25"/>
    </row>
    <row r="20" spans="1:6" s="26" customFormat="1" ht="17.25" customHeight="1">
      <c r="A20" s="16"/>
      <c r="B20" s="11" t="s">
        <v>12</v>
      </c>
      <c r="C20" s="10">
        <v>0</v>
      </c>
      <c r="D20" s="9">
        <v>-976014798</v>
      </c>
      <c r="E20" s="61"/>
      <c r="F20" s="25"/>
    </row>
    <row r="21" spans="1:6" s="24" customFormat="1" ht="18.75" customHeight="1">
      <c r="A21" s="36">
        <v>2</v>
      </c>
      <c r="B21" s="8" t="s">
        <v>18</v>
      </c>
      <c r="C21" s="9">
        <v>212772064384</v>
      </c>
      <c r="D21" s="9">
        <v>421849623043</v>
      </c>
      <c r="E21" s="60"/>
      <c r="F21" s="23"/>
    </row>
    <row r="22" spans="1:6" s="24" customFormat="1" ht="18.75" customHeight="1">
      <c r="A22" s="36">
        <v>3</v>
      </c>
      <c r="B22" s="28" t="s">
        <v>19</v>
      </c>
      <c r="C22" s="29">
        <v>27183276</v>
      </c>
      <c r="D22" s="29">
        <v>11185878</v>
      </c>
      <c r="E22" s="62" t="s">
        <v>0</v>
      </c>
      <c r="F22" s="27" t="s">
        <v>0</v>
      </c>
    </row>
    <row r="23" spans="1:6" s="24" customFormat="1" ht="18" customHeight="1">
      <c r="A23" s="36">
        <v>4</v>
      </c>
      <c r="B23" s="8" t="s">
        <v>82</v>
      </c>
      <c r="C23" s="9">
        <v>2265110043</v>
      </c>
      <c r="D23" s="9">
        <v>2270546307</v>
      </c>
      <c r="E23" s="60"/>
      <c r="F23" s="23"/>
    </row>
    <row r="24" spans="1:6" s="31" customFormat="1" ht="20.25" customHeight="1">
      <c r="A24" s="39" t="s">
        <v>27</v>
      </c>
      <c r="B24" s="48" t="s">
        <v>20</v>
      </c>
      <c r="C24" s="42">
        <f>C10+C15</f>
        <v>737893179053</v>
      </c>
      <c r="D24" s="42">
        <f>D10+D15</f>
        <v>877535439716</v>
      </c>
      <c r="E24" s="63"/>
      <c r="F24" s="40"/>
    </row>
    <row r="25" spans="1:6" s="24" customFormat="1" ht="20.25" customHeight="1">
      <c r="A25" s="37" t="s">
        <v>28</v>
      </c>
      <c r="B25" s="33" t="s">
        <v>22</v>
      </c>
      <c r="C25" s="41">
        <f>SUM(C26:C29)</f>
        <v>392728590161</v>
      </c>
      <c r="D25" s="41">
        <f>SUM(D26:D29)</f>
        <v>522541650277</v>
      </c>
      <c r="E25" s="60"/>
      <c r="F25" s="23"/>
    </row>
    <row r="26" spans="1:6" s="24" customFormat="1" ht="17.25" customHeight="1">
      <c r="A26" s="36">
        <v>1</v>
      </c>
      <c r="B26" s="8" t="s">
        <v>25</v>
      </c>
      <c r="C26" s="30">
        <v>219736039101</v>
      </c>
      <c r="D26" s="30">
        <v>319148583635</v>
      </c>
      <c r="E26" s="60"/>
      <c r="F26" s="23"/>
    </row>
    <row r="27" spans="1:6" s="24" customFormat="1" ht="17.25" customHeight="1">
      <c r="A27" s="36">
        <v>2</v>
      </c>
      <c r="B27" s="8" t="s">
        <v>83</v>
      </c>
      <c r="C27" s="9">
        <v>0</v>
      </c>
      <c r="D27" s="9">
        <v>0</v>
      </c>
      <c r="E27" s="60"/>
      <c r="F27" s="23"/>
    </row>
    <row r="28" spans="1:6" s="24" customFormat="1" ht="18" customHeight="1">
      <c r="A28" s="36">
        <v>3</v>
      </c>
      <c r="B28" s="8" t="s">
        <v>26</v>
      </c>
      <c r="C28" s="4">
        <v>172992551060</v>
      </c>
      <c r="D28" s="4">
        <v>203377066642</v>
      </c>
      <c r="E28" s="60"/>
      <c r="F28" s="23"/>
    </row>
    <row r="29" spans="1:6" s="24" customFormat="1" ht="21" customHeight="1">
      <c r="A29" s="36">
        <v>4</v>
      </c>
      <c r="B29" s="8" t="s">
        <v>33</v>
      </c>
      <c r="C29" s="9">
        <v>0</v>
      </c>
      <c r="D29" s="9">
        <v>16000000</v>
      </c>
      <c r="E29" s="60"/>
      <c r="F29" s="23"/>
    </row>
    <row r="30" spans="1:6" s="24" customFormat="1" ht="19.5" customHeight="1">
      <c r="A30" s="37" t="s">
        <v>29</v>
      </c>
      <c r="B30" s="33" t="s">
        <v>31</v>
      </c>
      <c r="C30" s="42">
        <v>345164588892</v>
      </c>
      <c r="D30" s="42">
        <v>354993789439</v>
      </c>
      <c r="E30" s="60"/>
      <c r="F30" s="23"/>
    </row>
    <row r="31" spans="1:6" s="24" customFormat="1" ht="17.25" customHeight="1">
      <c r="A31" s="36">
        <v>1</v>
      </c>
      <c r="B31" s="8" t="s">
        <v>30</v>
      </c>
      <c r="C31" s="9">
        <f>C32+C33+C34</f>
        <v>345164588892</v>
      </c>
      <c r="D31" s="9">
        <f>D32+D33+#REF!+D35</f>
        <v>354993789439</v>
      </c>
      <c r="E31" s="60"/>
      <c r="F31" s="23"/>
    </row>
    <row r="32" spans="1:6" s="24" customFormat="1" ht="17.25" customHeight="1">
      <c r="A32" s="36"/>
      <c r="B32" s="11" t="s">
        <v>34</v>
      </c>
      <c r="C32" s="9">
        <v>343000000000</v>
      </c>
      <c r="D32" s="9">
        <v>343000000000</v>
      </c>
      <c r="E32" s="60"/>
      <c r="F32" s="23"/>
    </row>
    <row r="33" spans="1:6" s="24" customFormat="1" ht="17.25" customHeight="1">
      <c r="A33" s="36"/>
      <c r="B33" s="11" t="s">
        <v>35</v>
      </c>
      <c r="C33" s="9">
        <v>1512198720</v>
      </c>
      <c r="D33" s="9">
        <f>D28-D30-D31-D34</f>
        <v>9047182998</v>
      </c>
      <c r="E33" s="60"/>
      <c r="F33" s="23"/>
    </row>
    <row r="34" spans="1:6" s="24" customFormat="1" ht="17.25" customHeight="1">
      <c r="A34" s="36"/>
      <c r="B34" s="11" t="s">
        <v>45</v>
      </c>
      <c r="C34" s="9">
        <v>652390172</v>
      </c>
      <c r="D34" s="9">
        <v>1657634147</v>
      </c>
      <c r="E34" s="60"/>
      <c r="F34" s="23"/>
    </row>
    <row r="35" spans="1:5" s="24" customFormat="1" ht="17.25" customHeight="1">
      <c r="A35" s="36"/>
      <c r="B35" s="12" t="s">
        <v>36</v>
      </c>
      <c r="C35" s="9" t="s">
        <v>0</v>
      </c>
      <c r="D35" s="9">
        <v>1288972294</v>
      </c>
      <c r="E35" s="64"/>
    </row>
    <row r="36" spans="1:6" s="24" customFormat="1" ht="23.25" customHeight="1">
      <c r="A36" s="38" t="s">
        <v>32</v>
      </c>
      <c r="B36" s="47" t="s">
        <v>6</v>
      </c>
      <c r="C36" s="34">
        <f>C25+C30</f>
        <v>737893179053</v>
      </c>
      <c r="D36" s="34">
        <f>D25+D30</f>
        <v>877535439716</v>
      </c>
      <c r="E36" s="60"/>
      <c r="F36" s="23"/>
    </row>
    <row r="37" spans="1:4" s="5" customFormat="1" ht="13.5" customHeight="1">
      <c r="A37" s="44"/>
      <c r="B37" s="45"/>
      <c r="C37" s="46"/>
      <c r="D37" s="46"/>
    </row>
    <row r="38" spans="1:4" ht="21.75" customHeight="1">
      <c r="A38" s="73" t="s">
        <v>77</v>
      </c>
      <c r="B38" s="88"/>
      <c r="C38" s="88"/>
      <c r="D38" s="88"/>
    </row>
    <row r="39" ht="15" customHeight="1">
      <c r="D39" s="21" t="s">
        <v>3</v>
      </c>
    </row>
    <row r="40" spans="1:4" ht="20.25" customHeight="1">
      <c r="A40" s="51" t="s">
        <v>1</v>
      </c>
      <c r="B40" s="51" t="s">
        <v>5</v>
      </c>
      <c r="C40" s="15" t="s">
        <v>4</v>
      </c>
      <c r="D40" s="15" t="s">
        <v>8</v>
      </c>
    </row>
    <row r="41" spans="1:4" ht="17.25" customHeight="1">
      <c r="A41" s="49">
        <v>1</v>
      </c>
      <c r="B41" s="50" t="s">
        <v>37</v>
      </c>
      <c r="C41" s="20">
        <f>827509947029+65585821213+19076201504</f>
        <v>912171969746</v>
      </c>
      <c r="D41" s="20">
        <f>716010177877+57063080005+18358697241</f>
        <v>791431955123</v>
      </c>
    </row>
    <row r="42" spans="1:4" ht="15">
      <c r="A42" s="36">
        <v>2</v>
      </c>
      <c r="B42" s="1" t="s">
        <v>38</v>
      </c>
      <c r="C42" s="17">
        <f>685336641759+24679238526</f>
        <v>710015880285</v>
      </c>
      <c r="D42" s="17">
        <f>605433179426+2315528432</f>
        <v>607748707858</v>
      </c>
    </row>
    <row r="43" spans="1:4" ht="15">
      <c r="A43" s="36">
        <v>3</v>
      </c>
      <c r="B43" s="1" t="s">
        <v>39</v>
      </c>
      <c r="C43" s="17">
        <f>C41-C42</f>
        <v>202156089461</v>
      </c>
      <c r="D43" s="17">
        <f>D41-D42</f>
        <v>183683247265</v>
      </c>
    </row>
    <row r="44" spans="1:4" ht="15">
      <c r="A44" s="36">
        <v>4</v>
      </c>
      <c r="B44" s="1" t="s">
        <v>40</v>
      </c>
      <c r="C44" s="17">
        <v>175974473362</v>
      </c>
      <c r="D44" s="17">
        <v>162159578640</v>
      </c>
    </row>
    <row r="45" spans="1:4" ht="15.75">
      <c r="A45" s="18">
        <v>5</v>
      </c>
      <c r="B45" s="54" t="s">
        <v>41</v>
      </c>
      <c r="C45" s="55">
        <f>C43-C44</f>
        <v>26181616099</v>
      </c>
      <c r="D45" s="55">
        <f>D43-D44</f>
        <v>21523668625</v>
      </c>
    </row>
    <row r="46" spans="1:4" ht="15">
      <c r="A46" s="36">
        <v>6</v>
      </c>
      <c r="B46" s="1" t="s">
        <v>42</v>
      </c>
      <c r="C46" s="17">
        <v>48129945533</v>
      </c>
      <c r="D46" s="17">
        <v>28560041178</v>
      </c>
    </row>
    <row r="47" spans="1:4" ht="15">
      <c r="A47" s="36">
        <v>7</v>
      </c>
      <c r="B47" s="1" t="s">
        <v>43</v>
      </c>
      <c r="C47" s="17">
        <v>802808986</v>
      </c>
      <c r="D47" s="17">
        <v>2686019500</v>
      </c>
    </row>
    <row r="48" spans="1:4" ht="15.75">
      <c r="A48" s="18">
        <v>8</v>
      </c>
      <c r="B48" s="54" t="s">
        <v>44</v>
      </c>
      <c r="C48" s="55">
        <f>C46-C47</f>
        <v>47327136547</v>
      </c>
      <c r="D48" s="55">
        <f>D46-D47</f>
        <v>25874021678</v>
      </c>
    </row>
    <row r="49" spans="1:4" ht="15">
      <c r="A49" s="36">
        <v>9</v>
      </c>
      <c r="B49" s="1" t="s">
        <v>46</v>
      </c>
      <c r="C49" s="17">
        <v>17111908590</v>
      </c>
      <c r="D49" s="17">
        <v>13837257487</v>
      </c>
    </row>
    <row r="50" spans="1:4" ht="15">
      <c r="A50" s="36">
        <v>10</v>
      </c>
      <c r="B50" s="1" t="s">
        <v>47</v>
      </c>
      <c r="C50" s="17">
        <v>9646148</v>
      </c>
      <c r="D50" s="17">
        <f>47525226+449654040</f>
        <v>497179266</v>
      </c>
    </row>
    <row r="51" spans="1:4" ht="15">
      <c r="A51" s="36">
        <v>11</v>
      </c>
      <c r="B51" s="1" t="s">
        <v>48</v>
      </c>
      <c r="C51" s="17">
        <v>253285964</v>
      </c>
      <c r="D51" s="17">
        <v>0</v>
      </c>
    </row>
    <row r="52" spans="1:4" ht="15.75">
      <c r="A52" s="18">
        <v>12</v>
      </c>
      <c r="B52" s="54" t="s">
        <v>49</v>
      </c>
      <c r="C52" s="55">
        <f>C50-C51</f>
        <v>-243639816</v>
      </c>
      <c r="D52" s="55">
        <f>D50-D51</f>
        <v>497179266</v>
      </c>
    </row>
    <row r="53" spans="1:4" ht="15.75">
      <c r="A53" s="18">
        <v>13</v>
      </c>
      <c r="B53" s="54" t="s">
        <v>50</v>
      </c>
      <c r="C53" s="55">
        <f>C45+C48-C49+C52</f>
        <v>56153204240</v>
      </c>
      <c r="D53" s="55">
        <v>34057612082</v>
      </c>
    </row>
    <row r="54" spans="1:4" ht="15">
      <c r="A54" s="36">
        <v>14</v>
      </c>
      <c r="B54" s="1" t="s">
        <v>76</v>
      </c>
      <c r="C54" s="17">
        <v>13480111574</v>
      </c>
      <c r="D54" s="17">
        <v>8308499920</v>
      </c>
    </row>
    <row r="55" spans="1:4" ht="15.75">
      <c r="A55" s="36">
        <v>15</v>
      </c>
      <c r="B55" s="54" t="s">
        <v>51</v>
      </c>
      <c r="C55" s="55">
        <f>C53-C54</f>
        <v>42673092666</v>
      </c>
      <c r="D55" s="55">
        <f>D53-D54</f>
        <v>25749112162</v>
      </c>
    </row>
    <row r="56" spans="1:4" ht="15">
      <c r="A56" s="36">
        <v>16</v>
      </c>
      <c r="B56" s="1" t="s">
        <v>52</v>
      </c>
      <c r="C56" s="17">
        <f>C55/34300000</f>
        <v>1244.1134888046647</v>
      </c>
      <c r="D56" s="17"/>
    </row>
    <row r="57" spans="1:4" ht="15">
      <c r="A57" s="3">
        <v>17</v>
      </c>
      <c r="B57" s="2" t="s">
        <v>53</v>
      </c>
      <c r="C57" s="65">
        <v>900</v>
      </c>
      <c r="D57" s="53"/>
    </row>
    <row r="59" spans="3:4" ht="16.5">
      <c r="C59" s="82" t="s">
        <v>84</v>
      </c>
      <c r="D59" s="82"/>
    </row>
    <row r="60" spans="3:4" ht="16.5">
      <c r="C60" s="75" t="s">
        <v>74</v>
      </c>
      <c r="D60" s="75"/>
    </row>
  </sheetData>
  <mergeCells count="8">
    <mergeCell ref="A2:D2"/>
    <mergeCell ref="A3:D4"/>
    <mergeCell ref="C59:D59"/>
    <mergeCell ref="C60:D60"/>
    <mergeCell ref="A5:D5"/>
    <mergeCell ref="A6:D6"/>
    <mergeCell ref="A7:D7"/>
    <mergeCell ref="A38:D38"/>
  </mergeCells>
  <printOptions/>
  <pageMargins left="0.8" right="0.25" top="0.01" bottom="0" header="0.17" footer="0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B1">
      <selection activeCell="C48" sqref="C48"/>
    </sheetView>
  </sheetViews>
  <sheetFormatPr defaultColWidth="8.796875" defaultRowHeight="15"/>
  <cols>
    <col min="1" max="1" width="7.3984375" style="14" customWidth="1"/>
    <col min="2" max="2" width="46" style="0" customWidth="1"/>
    <col min="3" max="3" width="23" style="0" customWidth="1"/>
    <col min="4" max="4" width="24.5" style="0" customWidth="1"/>
    <col min="6" max="6" width="15.3984375" style="0" customWidth="1"/>
  </cols>
  <sheetData>
    <row r="1" ht="6" customHeight="1"/>
    <row r="2" spans="1:4" ht="22.5" customHeight="1">
      <c r="A2" s="78" t="s">
        <v>78</v>
      </c>
      <c r="B2" s="79"/>
      <c r="C2" s="79"/>
      <c r="D2" s="79"/>
    </row>
    <row r="3" spans="1:4" ht="15">
      <c r="A3" s="80" t="s">
        <v>80</v>
      </c>
      <c r="B3" s="81"/>
      <c r="C3" s="81"/>
      <c r="D3" s="81"/>
    </row>
    <row r="4" spans="1:4" ht="26.25" customHeight="1">
      <c r="A4" s="81"/>
      <c r="B4" s="81"/>
      <c r="C4" s="81"/>
      <c r="D4" s="81"/>
    </row>
    <row r="5" spans="1:4" ht="21" customHeight="1">
      <c r="A5" s="83" t="s">
        <v>88</v>
      </c>
      <c r="B5" s="84"/>
      <c r="C5" s="84"/>
      <c r="D5" s="84"/>
    </row>
    <row r="6" spans="1:4" ht="15.75" customHeight="1">
      <c r="A6" s="85" t="s">
        <v>0</v>
      </c>
      <c r="B6" s="86"/>
      <c r="C6" s="86"/>
      <c r="D6" s="86"/>
    </row>
    <row r="7" spans="1:4" ht="21" customHeight="1">
      <c r="A7" s="87" t="s">
        <v>79</v>
      </c>
      <c r="B7" s="88"/>
      <c r="C7" s="88"/>
      <c r="D7" s="88"/>
    </row>
    <row r="8" spans="2:4" ht="14.25" customHeight="1">
      <c r="B8" s="22"/>
      <c r="C8" s="22"/>
      <c r="D8" s="52" t="s">
        <v>54</v>
      </c>
    </row>
    <row r="9" spans="1:6" s="24" customFormat="1" ht="25.5" customHeight="1">
      <c r="A9" s="15" t="s">
        <v>1</v>
      </c>
      <c r="B9" s="6" t="s">
        <v>2</v>
      </c>
      <c r="C9" s="13" t="s">
        <v>7</v>
      </c>
      <c r="D9" s="13" t="s">
        <v>86</v>
      </c>
      <c r="E9" s="60"/>
      <c r="F9" s="23"/>
    </row>
    <row r="10" spans="1:7" s="24" customFormat="1" ht="18" customHeight="1">
      <c r="A10" s="35" t="s">
        <v>13</v>
      </c>
      <c r="B10" s="32" t="s">
        <v>21</v>
      </c>
      <c r="C10" s="43">
        <f>SUM(C11:C14)</f>
        <v>393630410761</v>
      </c>
      <c r="D10" s="43">
        <f>SUM(D11:D14)</f>
        <v>453721975711</v>
      </c>
      <c r="E10" s="60"/>
      <c r="F10" s="23"/>
      <c r="G10" s="31"/>
    </row>
    <row r="11" spans="1:6" s="24" customFormat="1" ht="18.75" customHeight="1">
      <c r="A11" s="36">
        <v>1</v>
      </c>
      <c r="B11" s="8" t="s">
        <v>15</v>
      </c>
      <c r="C11" s="9">
        <v>55900225791</v>
      </c>
      <c r="D11" s="9">
        <f>458055740+6256230084+22114900420</f>
        <v>28829186244</v>
      </c>
      <c r="E11" s="60"/>
      <c r="F11" s="23"/>
    </row>
    <row r="12" spans="1:6" s="24" customFormat="1" ht="18" customHeight="1">
      <c r="A12" s="36">
        <v>2</v>
      </c>
      <c r="B12" s="8" t="s">
        <v>16</v>
      </c>
      <c r="C12" s="9">
        <v>175534400000</v>
      </c>
      <c r="D12" s="9">
        <v>175732000000</v>
      </c>
      <c r="E12" s="60"/>
      <c r="F12" s="23"/>
    </row>
    <row r="13" spans="1:6" s="24" customFormat="1" ht="17.25" customHeight="1">
      <c r="A13" s="36">
        <v>3</v>
      </c>
      <c r="B13" s="8" t="s">
        <v>17</v>
      </c>
      <c r="C13" s="9">
        <v>162151410421</v>
      </c>
      <c r="D13" s="9">
        <f>167341484836+59607965261+61005389+1138571+22042617999</f>
        <v>249054212056</v>
      </c>
      <c r="E13" s="60"/>
      <c r="F13" s="23"/>
    </row>
    <row r="14" spans="1:6" s="24" customFormat="1" ht="17.25" customHeight="1">
      <c r="A14" s="36">
        <v>4</v>
      </c>
      <c r="B14" s="8" t="s">
        <v>14</v>
      </c>
      <c r="C14" s="9">
        <v>44374549</v>
      </c>
      <c r="D14" s="9">
        <f>74759861+31817550</f>
        <v>106577411</v>
      </c>
      <c r="E14" s="60"/>
      <c r="F14" s="23"/>
    </row>
    <row r="15" spans="1:6" s="24" customFormat="1" ht="17.25" customHeight="1">
      <c r="A15" s="37" t="s">
        <v>24</v>
      </c>
      <c r="B15" s="33" t="s">
        <v>23</v>
      </c>
      <c r="C15" s="42">
        <f>C16+C21+C22+C23</f>
        <v>483905028955</v>
      </c>
      <c r="D15" s="42">
        <f>D16+D21+D22+D23</f>
        <v>505147694894</v>
      </c>
      <c r="E15" s="60"/>
      <c r="F15" s="23"/>
    </row>
    <row r="16" spans="1:6" s="24" customFormat="1" ht="17.25" customHeight="1">
      <c r="A16" s="36">
        <v>1</v>
      </c>
      <c r="B16" s="8" t="s">
        <v>81</v>
      </c>
      <c r="C16" s="9">
        <f>SUM(C17:C20)</f>
        <v>59773673727</v>
      </c>
      <c r="D16" s="9">
        <f>SUM(D17:D20)</f>
        <v>58967520664</v>
      </c>
      <c r="E16" s="60"/>
      <c r="F16" s="23"/>
    </row>
    <row r="17" spans="1:6" s="24" customFormat="1" ht="15.75">
      <c r="A17" s="36"/>
      <c r="B17" s="11" t="s">
        <v>9</v>
      </c>
      <c r="C17" s="30">
        <v>51603309842</v>
      </c>
      <c r="D17" s="30">
        <f>C17+22771429</f>
        <v>51626081271</v>
      </c>
      <c r="E17" s="60"/>
      <c r="F17" s="23"/>
    </row>
    <row r="18" spans="1:6" s="24" customFormat="1" ht="17.25" customHeight="1">
      <c r="A18" s="36"/>
      <c r="B18" s="11" t="s">
        <v>10</v>
      </c>
      <c r="C18" s="9">
        <v>-10373917280</v>
      </c>
      <c r="D18" s="9">
        <v>-10958838072</v>
      </c>
      <c r="E18" s="60"/>
      <c r="F18" s="23"/>
    </row>
    <row r="19" spans="1:6" s="26" customFormat="1" ht="17.25" customHeight="1">
      <c r="A19" s="16"/>
      <c r="B19" s="11" t="s">
        <v>11</v>
      </c>
      <c r="C19" s="9">
        <v>19520295963</v>
      </c>
      <c r="D19" s="9">
        <v>19520295963</v>
      </c>
      <c r="E19" s="61"/>
      <c r="F19" s="25"/>
    </row>
    <row r="20" spans="1:6" s="26" customFormat="1" ht="17.25" customHeight="1">
      <c r="A20" s="16"/>
      <c r="B20" s="11" t="s">
        <v>12</v>
      </c>
      <c r="C20" s="9">
        <v>-976014798</v>
      </c>
      <c r="D20" s="9">
        <v>-1220018498</v>
      </c>
      <c r="E20" s="61"/>
      <c r="F20" s="25"/>
    </row>
    <row r="21" spans="1:6" s="24" customFormat="1" ht="18.75" customHeight="1">
      <c r="A21" s="36">
        <v>2</v>
      </c>
      <c r="B21" s="8" t="s">
        <v>18</v>
      </c>
      <c r="C21" s="9">
        <v>421849623043</v>
      </c>
      <c r="D21" s="9">
        <f>24305450000+144504242466+235865000000+38420000000+803749579</f>
        <v>443898442045</v>
      </c>
      <c r="E21" s="60"/>
      <c r="F21" s="23"/>
    </row>
    <row r="22" spans="1:6" s="24" customFormat="1" ht="18.75" customHeight="1">
      <c r="A22" s="36">
        <v>3</v>
      </c>
      <c r="B22" s="28" t="s">
        <v>19</v>
      </c>
      <c r="C22" s="29">
        <v>11185878</v>
      </c>
      <c r="D22" s="29">
        <v>11185878</v>
      </c>
      <c r="E22" s="62" t="s">
        <v>0</v>
      </c>
      <c r="F22" s="27" t="s">
        <v>0</v>
      </c>
    </row>
    <row r="23" spans="1:6" s="24" customFormat="1" ht="18" customHeight="1">
      <c r="A23" s="36">
        <v>4</v>
      </c>
      <c r="B23" s="8" t="s">
        <v>82</v>
      </c>
      <c r="C23" s="9">
        <v>2270546307</v>
      </c>
      <c r="D23" s="9">
        <v>2270546307</v>
      </c>
      <c r="E23" s="60"/>
      <c r="F23" s="23"/>
    </row>
    <row r="24" spans="1:6" s="31" customFormat="1" ht="20.25" customHeight="1">
      <c r="A24" s="39" t="s">
        <v>27</v>
      </c>
      <c r="B24" s="48" t="s">
        <v>20</v>
      </c>
      <c r="C24" s="42">
        <f>C10+C15</f>
        <v>877535439716</v>
      </c>
      <c r="D24" s="42">
        <f>D10+D15</f>
        <v>958869670605</v>
      </c>
      <c r="E24" s="63"/>
      <c r="F24" s="40"/>
    </row>
    <row r="25" spans="1:6" s="24" customFormat="1" ht="20.25" customHeight="1">
      <c r="A25" s="37" t="s">
        <v>28</v>
      </c>
      <c r="B25" s="33" t="s">
        <v>22</v>
      </c>
      <c r="C25" s="41">
        <f>SUM(C26:C29)</f>
        <v>522541650277</v>
      </c>
      <c r="D25" s="41">
        <f>SUM(D26:D29)</f>
        <v>589976623263</v>
      </c>
      <c r="E25" s="60"/>
      <c r="F25" s="23"/>
    </row>
    <row r="26" spans="1:6" s="24" customFormat="1" ht="17.25" customHeight="1">
      <c r="A26" s="36">
        <v>1</v>
      </c>
      <c r="B26" s="8" t="s">
        <v>25</v>
      </c>
      <c r="C26" s="30">
        <v>319148583635</v>
      </c>
      <c r="D26" s="30">
        <f>94944319572+215586441016+3565906211+1860452292+273399966+499082749+495912+25589090817+32951686811</f>
        <v>375270875346</v>
      </c>
      <c r="E26" s="60"/>
      <c r="F26" s="23"/>
    </row>
    <row r="27" spans="1:6" s="24" customFormat="1" ht="17.25" customHeight="1">
      <c r="A27" s="36">
        <v>2</v>
      </c>
      <c r="B27" s="8" t="s">
        <v>83</v>
      </c>
      <c r="C27" s="9">
        <v>0</v>
      </c>
      <c r="D27" s="9">
        <v>0</v>
      </c>
      <c r="E27" s="60"/>
      <c r="F27" s="23"/>
    </row>
    <row r="28" spans="1:6" s="24" customFormat="1" ht="18" customHeight="1">
      <c r="A28" s="36">
        <v>3</v>
      </c>
      <c r="B28" s="8" t="s">
        <v>26</v>
      </c>
      <c r="C28" s="4">
        <v>203377066642</v>
      </c>
      <c r="D28" s="4">
        <v>214689747917</v>
      </c>
      <c r="E28" s="60"/>
      <c r="F28" s="23"/>
    </row>
    <row r="29" spans="1:6" s="24" customFormat="1" ht="21" customHeight="1">
      <c r="A29" s="36">
        <v>4</v>
      </c>
      <c r="B29" s="8" t="s">
        <v>33</v>
      </c>
      <c r="C29" s="9">
        <v>16000000</v>
      </c>
      <c r="D29" s="9">
        <v>16000000</v>
      </c>
      <c r="E29" s="60"/>
      <c r="F29" s="23"/>
    </row>
    <row r="30" spans="1:6" s="24" customFormat="1" ht="19.5" customHeight="1">
      <c r="A30" s="37" t="s">
        <v>29</v>
      </c>
      <c r="B30" s="33" t="s">
        <v>31</v>
      </c>
      <c r="C30" s="42">
        <v>354993789439</v>
      </c>
      <c r="D30" s="42">
        <f>D31</f>
        <v>368893047342</v>
      </c>
      <c r="E30" s="60"/>
      <c r="F30" s="23"/>
    </row>
    <row r="31" spans="1:6" s="24" customFormat="1" ht="17.25" customHeight="1">
      <c r="A31" s="36">
        <v>1</v>
      </c>
      <c r="B31" s="8" t="s">
        <v>30</v>
      </c>
      <c r="C31" s="9">
        <f>SUM(C32:C35)</f>
        <v>354993789439</v>
      </c>
      <c r="D31" s="9">
        <f>SUM(D32:D35)</f>
        <v>368893047342</v>
      </c>
      <c r="E31" s="60"/>
      <c r="F31" s="23"/>
    </row>
    <row r="32" spans="1:6" s="24" customFormat="1" ht="17.25" customHeight="1">
      <c r="A32" s="36"/>
      <c r="B32" s="11" t="s">
        <v>34</v>
      </c>
      <c r="C32" s="9">
        <v>343000000000</v>
      </c>
      <c r="D32" s="9">
        <v>343000000000</v>
      </c>
      <c r="E32" s="60"/>
      <c r="F32" s="70" t="s">
        <v>0</v>
      </c>
    </row>
    <row r="33" spans="1:6" s="24" customFormat="1" ht="17.25" customHeight="1">
      <c r="A33" s="36"/>
      <c r="B33" s="11" t="s">
        <v>35</v>
      </c>
      <c r="C33" s="9">
        <v>9047182998</v>
      </c>
      <c r="D33" s="9">
        <f>833356974+4166784869+2083392435+497191306+398774137</f>
        <v>7979499721</v>
      </c>
      <c r="E33" s="60"/>
      <c r="F33" s="70" t="s">
        <v>0</v>
      </c>
    </row>
    <row r="34" spans="1:6" s="24" customFormat="1" ht="17.25" customHeight="1">
      <c r="A34" s="36"/>
      <c r="B34" s="11" t="s">
        <v>45</v>
      </c>
      <c r="C34" s="9">
        <v>1657634147</v>
      </c>
      <c r="D34" s="9">
        <f>C34+247897787</f>
        <v>1905531934</v>
      </c>
      <c r="E34" s="60"/>
      <c r="F34" s="23"/>
    </row>
    <row r="35" spans="1:6" s="24" customFormat="1" ht="17.25" customHeight="1">
      <c r="A35" s="36"/>
      <c r="B35" s="12" t="s">
        <v>36</v>
      </c>
      <c r="C35" s="9">
        <v>1288972294</v>
      </c>
      <c r="D35" s="9">
        <f>14719043393+C35</f>
        <v>16008015687</v>
      </c>
      <c r="E35" s="64"/>
      <c r="F35" s="71"/>
    </row>
    <row r="36" spans="1:6" s="24" customFormat="1" ht="23.25" customHeight="1">
      <c r="A36" s="38" t="s">
        <v>32</v>
      </c>
      <c r="B36" s="47" t="s">
        <v>6</v>
      </c>
      <c r="C36" s="34">
        <f>C25+C30</f>
        <v>877535439716</v>
      </c>
      <c r="D36" s="34">
        <f>D25+D30</f>
        <v>958869670605</v>
      </c>
      <c r="E36" s="60"/>
      <c r="F36" s="70"/>
    </row>
    <row r="37" spans="1:4" s="5" customFormat="1" ht="13.5" customHeight="1">
      <c r="A37" s="44"/>
      <c r="B37" s="45"/>
      <c r="C37" s="46"/>
      <c r="D37" s="46"/>
    </row>
    <row r="38" spans="1:6" ht="21.75" customHeight="1">
      <c r="A38" s="73" t="s">
        <v>77</v>
      </c>
      <c r="B38" s="88"/>
      <c r="C38" s="88"/>
      <c r="D38" s="88"/>
      <c r="F38" s="72"/>
    </row>
    <row r="39" ht="15" customHeight="1">
      <c r="D39" s="21" t="s">
        <v>3</v>
      </c>
    </row>
    <row r="40" spans="1:4" ht="20.25" customHeight="1">
      <c r="A40" s="51" t="s">
        <v>1</v>
      </c>
      <c r="B40" s="51" t="s">
        <v>5</v>
      </c>
      <c r="C40" s="15" t="s">
        <v>4</v>
      </c>
      <c r="D40" s="15" t="s">
        <v>87</v>
      </c>
    </row>
    <row r="41" spans="1:4" ht="17.25" customHeight="1">
      <c r="A41" s="49">
        <v>1</v>
      </c>
      <c r="B41" s="50" t="s">
        <v>37</v>
      </c>
      <c r="C41" s="20">
        <f>827509947029+65585821213+19076201504</f>
        <v>912171969746</v>
      </c>
      <c r="D41" s="20">
        <f>183862914540+18766599067+2334272029+1300059687</f>
        <v>206263845323</v>
      </c>
    </row>
    <row r="42" spans="1:4" ht="15">
      <c r="A42" s="36">
        <v>2</v>
      </c>
      <c r="B42" s="1" t="s">
        <v>38</v>
      </c>
      <c r="C42" s="17">
        <f>685336641759+24679238526</f>
        <v>710015880285</v>
      </c>
      <c r="D42" s="17">
        <f>134327105285-18781311221+22404557817</f>
        <v>137950351881</v>
      </c>
    </row>
    <row r="43" spans="1:4" ht="15">
      <c r="A43" s="36">
        <v>3</v>
      </c>
      <c r="B43" s="1" t="s">
        <v>39</v>
      </c>
      <c r="C43" s="17">
        <f>C41-C42</f>
        <v>202156089461</v>
      </c>
      <c r="D43" s="17">
        <f>D41-D42</f>
        <v>68313493442</v>
      </c>
    </row>
    <row r="44" spans="1:4" ht="15">
      <c r="A44" s="36">
        <v>4</v>
      </c>
      <c r="B44" s="1" t="s">
        <v>40</v>
      </c>
      <c r="C44" s="17">
        <v>175974473362</v>
      </c>
      <c r="D44" s="17">
        <f>23313025482-77039695754+83243056155+5313080174+1486074278+48453356319-24098274052</f>
        <v>60670622602</v>
      </c>
    </row>
    <row r="45" spans="1:4" ht="15.75">
      <c r="A45" s="18">
        <v>5</v>
      </c>
      <c r="B45" s="66" t="s">
        <v>41</v>
      </c>
      <c r="C45" s="67">
        <f>C43-C44</f>
        <v>26181616099</v>
      </c>
      <c r="D45" s="67">
        <f>D43-D44</f>
        <v>7642870840</v>
      </c>
    </row>
    <row r="46" spans="1:4" ht="15">
      <c r="A46" s="36">
        <v>6</v>
      </c>
      <c r="B46" s="1" t="s">
        <v>42</v>
      </c>
      <c r="C46" s="17">
        <v>48129945533</v>
      </c>
      <c r="D46" s="17">
        <f>11627485120+247897787</f>
        <v>11875382907</v>
      </c>
    </row>
    <row r="47" spans="1:4" ht="15">
      <c r="A47" s="36">
        <v>7</v>
      </c>
      <c r="B47" s="1" t="s">
        <v>43</v>
      </c>
      <c r="C47" s="17">
        <v>802808986</v>
      </c>
      <c r="D47" s="17">
        <v>0</v>
      </c>
    </row>
    <row r="48" spans="1:4" ht="15.75">
      <c r="A48" s="18">
        <v>8</v>
      </c>
      <c r="B48" s="66" t="s">
        <v>44</v>
      </c>
      <c r="C48" s="67">
        <f>C46-C47</f>
        <v>47327136547</v>
      </c>
      <c r="D48" s="67">
        <f>D46-D47</f>
        <v>11875382907</v>
      </c>
    </row>
    <row r="49" spans="1:4" ht="15">
      <c r="A49" s="36">
        <v>9</v>
      </c>
      <c r="B49" s="1" t="s">
        <v>46</v>
      </c>
      <c r="C49" s="17">
        <v>17111908590</v>
      </c>
      <c r="D49" s="17">
        <v>4532826576</v>
      </c>
    </row>
    <row r="50" spans="1:4" ht="15">
      <c r="A50" s="36">
        <v>10</v>
      </c>
      <c r="B50" s="1" t="s">
        <v>47</v>
      </c>
      <c r="C50" s="17">
        <v>9646148</v>
      </c>
      <c r="D50" s="17">
        <v>0</v>
      </c>
    </row>
    <row r="51" spans="1:4" ht="15">
      <c r="A51" s="36">
        <v>11</v>
      </c>
      <c r="B51" s="68" t="s">
        <v>48</v>
      </c>
      <c r="C51" s="69">
        <v>253285964</v>
      </c>
      <c r="D51" s="69" t="s">
        <v>0</v>
      </c>
    </row>
    <row r="52" spans="1:4" ht="15.75">
      <c r="A52" s="18">
        <v>12</v>
      </c>
      <c r="B52" s="66" t="s">
        <v>49</v>
      </c>
      <c r="C52" s="67">
        <f>C50-C51</f>
        <v>-243639816</v>
      </c>
      <c r="D52" s="67">
        <v>36414009</v>
      </c>
    </row>
    <row r="53" spans="1:4" ht="15.75">
      <c r="A53" s="18">
        <v>13</v>
      </c>
      <c r="B53" s="66" t="s">
        <v>50</v>
      </c>
      <c r="C53" s="67">
        <f>C45+C48-C49+C52</f>
        <v>56153204240</v>
      </c>
      <c r="D53" s="67">
        <f>D45+D48-D49+D52</f>
        <v>15021841180</v>
      </c>
    </row>
    <row r="54" spans="1:4" ht="15">
      <c r="A54" s="36">
        <v>14</v>
      </c>
      <c r="B54" s="1" t="s">
        <v>76</v>
      </c>
      <c r="C54" s="17">
        <v>13480111574</v>
      </c>
      <c r="D54" s="17">
        <v>2465923492</v>
      </c>
    </row>
    <row r="55" spans="1:4" ht="15.75">
      <c r="A55" s="36">
        <v>15</v>
      </c>
      <c r="B55" s="66" t="s">
        <v>51</v>
      </c>
      <c r="C55" s="67">
        <f>C53-C54</f>
        <v>42673092666</v>
      </c>
      <c r="D55" s="67">
        <f>D53-D54</f>
        <v>12555917688</v>
      </c>
    </row>
    <row r="56" spans="1:4" ht="15">
      <c r="A56" s="36">
        <v>16</v>
      </c>
      <c r="B56" s="1" t="s">
        <v>52</v>
      </c>
      <c r="C56" s="17">
        <f>C55/34300000</f>
        <v>1244.1134888046647</v>
      </c>
      <c r="D56" s="17"/>
    </row>
    <row r="57" spans="1:4" ht="15">
      <c r="A57" s="3">
        <v>17</v>
      </c>
      <c r="B57" s="2" t="s">
        <v>53</v>
      </c>
      <c r="C57" s="65">
        <v>900</v>
      </c>
      <c r="D57" s="53" t="s">
        <v>0</v>
      </c>
    </row>
    <row r="59" spans="3:4" ht="16.5">
      <c r="C59" s="82" t="s">
        <v>84</v>
      </c>
      <c r="D59" s="82"/>
    </row>
    <row r="60" spans="3:4" ht="16.5">
      <c r="C60" s="75" t="s">
        <v>74</v>
      </c>
      <c r="D60" s="75"/>
    </row>
  </sheetData>
  <mergeCells count="8">
    <mergeCell ref="A38:D38"/>
    <mergeCell ref="C59:D59"/>
    <mergeCell ref="C60:D60"/>
    <mergeCell ref="A2:D2"/>
    <mergeCell ref="A3:D4"/>
    <mergeCell ref="A5:D5"/>
    <mergeCell ref="A6:D6"/>
    <mergeCell ref="A7:D7"/>
  </mergeCells>
  <printOptions/>
  <pageMargins left="0.76" right="0" top="0" bottom="0" header="0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</dc:creator>
  <cp:keywords/>
  <dc:description/>
  <cp:lastModifiedBy>phuongtu</cp:lastModifiedBy>
  <cp:lastPrinted>2006-04-27T08:33:25Z</cp:lastPrinted>
  <dcterms:created xsi:type="dcterms:W3CDTF">2005-01-05T07:22:32Z</dcterms:created>
  <dcterms:modified xsi:type="dcterms:W3CDTF">2006-05-04T09:28:23Z</dcterms:modified>
  <cp:category/>
  <cp:version/>
  <cp:contentType/>
  <cp:contentStatus/>
</cp:coreProperties>
</file>